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Libraries\ExpEngineBackup\spreadsheets\"/>
    </mc:Choice>
  </mc:AlternateContent>
  <xr:revisionPtr revIDLastSave="0" documentId="13_ncr:9_{60EA1BFD-C838-4401-B242-908BAF7EFEAC}" xr6:coauthVersionLast="47" xr6:coauthVersionMax="47" xr10:uidLastSave="{00000000-0000-0000-0000-000000000000}"/>
  <bookViews>
    <workbookView xWindow="5175" yWindow="885" windowWidth="27900" windowHeight="19845" xr2:uid="{6AD570E0-C997-469E-8FE4-0C917045EB13}"/>
  </bookViews>
  <sheets>
    <sheet name="Example 1 - Lump Sums" sheetId="6" r:id="rId1"/>
    <sheet name="Example 2 - Annuities" sheetId="8" r:id="rId2"/>
    <sheet name="Example 3 - Uneven Cash Flows" sheetId="9" r:id="rId3"/>
    <sheet name="Example 4 - NPV IRR and MIRR" sheetId="10" r:id="rId4"/>
    <sheet name="Copyright Info" sheetId="4" r:id="rId5"/>
    <sheet name="Copyright Info (2)" sheetId="5" state="very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8" l="1"/>
  <c r="B51" i="8"/>
  <c r="B59" i="8"/>
  <c r="B43" i="8"/>
  <c r="B35" i="8"/>
  <c r="B28" i="8"/>
  <c r="B20" i="8"/>
  <c r="B13" i="8"/>
  <c r="B6" i="8"/>
  <c r="B27" i="6"/>
  <c r="B16" i="6"/>
  <c r="B20" i="6" s="1"/>
  <c r="B13" i="6"/>
  <c r="B6" i="6"/>
  <c r="B11" i="9"/>
  <c r="B12" i="9"/>
  <c r="B11" i="10"/>
  <c r="B12" i="10"/>
  <c r="B13" i="10"/>
</calcChain>
</file>

<file path=xl/sharedStrings.xml><?xml version="1.0" encoding="utf-8"?>
<sst xmlns="http://schemas.openxmlformats.org/spreadsheetml/2006/main" count="80" uniqueCount="32">
  <si>
    <t>Present Value</t>
  </si>
  <si>
    <t>Years</t>
  </si>
  <si>
    <t>Annual Rate</t>
  </si>
  <si>
    <t>Future Value</t>
  </si>
  <si>
    <t>Payment</t>
  </si>
  <si>
    <t>Required Return</t>
  </si>
  <si>
    <t>Period</t>
  </si>
  <si>
    <t>Cash Flow</t>
  </si>
  <si>
    <t>Net Present Value</t>
  </si>
  <si>
    <t>Internal Rate of Return</t>
  </si>
  <si>
    <t>Modified IRR</t>
  </si>
  <si>
    <t>Number of Periods</t>
  </si>
  <si>
    <t>Annual Payment</t>
  </si>
  <si>
    <t>Annual Withdrawal</t>
  </si>
  <si>
    <t>Number of Years</t>
  </si>
  <si>
    <t>Example 2: Present Value of Regular Annuities</t>
  </si>
  <si>
    <t>Example 2-1: Future Value of Regular Annuities</t>
  </si>
  <si>
    <t>Example 2-2: Finding the Annuity Payment</t>
  </si>
  <si>
    <t>Example 2-2a: Finding the Annuity Payment</t>
  </si>
  <si>
    <t>Example 2-3: Finding the Number of Periods</t>
  </si>
  <si>
    <t>Example 2-3a: Finding the Number of Periods</t>
  </si>
  <si>
    <t>Example 1: Solving for FV</t>
  </si>
  <si>
    <t>Example 1.1: Solving for PV</t>
  </si>
  <si>
    <t>Example 1.2: Solving for Nper</t>
  </si>
  <si>
    <t>Example 1.3: Solving for Rate</t>
  </si>
  <si>
    <t>Price</t>
  </si>
  <si>
    <t>Type</t>
  </si>
  <si>
    <t>Example 2-5: Annuities Due</t>
  </si>
  <si>
    <t>Example 2-4: Solving for the Interest Rate</t>
  </si>
  <si>
    <t>Example 2-6: Perpetuities</t>
  </si>
  <si>
    <t>Perpetuity Payment</t>
  </si>
  <si>
    <t>Example 2-6a: Perpetuities using PV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</si>
</sst>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74" formatCode="_(* #,##0_);_(* \(#,##0\);_(* &quot;-&quot;??_);_(@_)"/>
    <numFmt numFmtId="176" formatCode="_(&quot;$&quot;* #,##0_);_(&quot;$&quot;* \(#,##0\);_(&quot;$&quot;* &quot;-&quot;??_);_(@_)"/>
  </numFmts>
  <fonts count="6">
    <font>
      <sz val="11"/>
      <name val="Times New Roman"/>
    </font>
    <font>
      <sz val="11"/>
      <name val="Times New Roman"/>
    </font>
    <font>
      <sz val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3"/>
    <xf numFmtId="176" fontId="1" fillId="0" borderId="0" xfId="2" applyNumberFormat="1"/>
    <xf numFmtId="9" fontId="1" fillId="0" borderId="0" xfId="4"/>
    <xf numFmtId="8" fontId="1" fillId="0" borderId="0" xfId="2" applyNumberFormat="1"/>
    <xf numFmtId="174" fontId="1" fillId="0" borderId="0" xfId="1" applyNumberFormat="1"/>
    <xf numFmtId="9" fontId="0" fillId="0" borderId="0" xfId="0" applyNumberFormat="1"/>
    <xf numFmtId="8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0" fontId="5" fillId="2" borderId="1" xfId="0" applyFont="1" applyFill="1" applyBorder="1"/>
    <xf numFmtId="43" fontId="0" fillId="0" borderId="0" xfId="1" applyFont="1"/>
    <xf numFmtId="174" fontId="0" fillId="0" borderId="0" xfId="1" applyNumberFormat="1" applyFont="1"/>
    <xf numFmtId="176" fontId="0" fillId="0" borderId="0" xfId="2" applyNumberFormat="1" applyFont="1"/>
    <xf numFmtId="10" fontId="0" fillId="0" borderId="0" xfId="1" applyNumberFormat="1" applyFont="1"/>
    <xf numFmtId="44" fontId="0" fillId="0" borderId="0" xfId="2" applyFont="1"/>
  </cellXfs>
  <cellStyles count="5">
    <cellStyle name="Comma" xfId="1" builtinId="3"/>
    <cellStyle name="Currency" xfId="2" builtinId="4"/>
    <cellStyle name="Normal" xfId="0" builtinId="0"/>
    <cellStyle name="Normal_Amortization Schedule" xfId="3" xr:uid="{B6A05306-E912-43E2-B73F-A139DA6D5A91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2</xdr:col>
      <xdr:colOff>590550</xdr:colOff>
      <xdr:row>0</xdr:row>
      <xdr:rowOff>0</xdr:rowOff>
    </xdr:to>
    <xdr:sp macro="" textlink="">
      <xdr:nvSpPr>
        <xdr:cNvPr id="4100" name="Line 1">
          <a:extLst>
            <a:ext uri="{FF2B5EF4-FFF2-40B4-BE49-F238E27FC236}">
              <a16:creationId xmlns:a16="http://schemas.microsoft.com/office/drawing/2014/main" id="{F591DF9A-A871-D9C2-34FE-85C306FAA0D0}"/>
            </a:ext>
          </a:extLst>
        </xdr:cNvPr>
        <xdr:cNvSpPr>
          <a:spLocks noChangeShapeType="1"/>
        </xdr:cNvSpPr>
      </xdr:nvSpPr>
      <xdr:spPr bwMode="auto">
        <a:xfrm flipH="1">
          <a:off x="2028825" y="0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314325</xdr:colOff>
      <xdr:row>8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AC271D1E-FB81-0B32-E392-3967DF46FD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447925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This workbook is Copyright 2005 - 2024 by Timothy R. Mayes, Ph.D.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Please visit: http://www.tvmcalcs.com/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You are free to use and redistribute it as long as this notice is kep intact. However, I retain all rights to the worksheet.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314325</xdr:colOff>
      <xdr:row>8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31CB8060-EA02-DCD2-F1E3-49BA28EF1E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447925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This workbook is Copyright 2005 - 2007 by Timothy R. Mayes, Ph.D.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Please visit: http://www.tvmcalcs.com/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You are free to use and redistribute it as long as this notice is kep intact. However, I retain all rights to the worksheet.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C91B-45F8-4E6D-9C0B-A7F9E20CCB2D}">
  <dimension ref="A1:B28"/>
  <sheetViews>
    <sheetView tabSelected="1" workbookViewId="0"/>
  </sheetViews>
  <sheetFormatPr defaultRowHeight="15"/>
  <cols>
    <col min="1" max="1" width="18.85546875" customWidth="1"/>
    <col min="2" max="2" width="11.42578125" bestFit="1" customWidth="1"/>
    <col min="3" max="8" width="9.7109375" customWidth="1"/>
  </cols>
  <sheetData>
    <row r="1" spans="1:2" ht="15.75" thickBot="1">
      <c r="A1" s="11" t="s">
        <v>21</v>
      </c>
      <c r="B1" s="11"/>
    </row>
    <row r="2" spans="1:2">
      <c r="A2" t="s">
        <v>0</v>
      </c>
      <c r="B2" s="2">
        <v>100</v>
      </c>
    </row>
    <row r="3" spans="1:2">
      <c r="A3" t="s">
        <v>1</v>
      </c>
      <c r="B3">
        <v>5</v>
      </c>
    </row>
    <row r="4" spans="1:2">
      <c r="A4" t="s">
        <v>2</v>
      </c>
      <c r="B4" s="3">
        <v>0.1</v>
      </c>
    </row>
    <row r="6" spans="1:2">
      <c r="A6" t="s">
        <v>3</v>
      </c>
      <c r="B6" s="4">
        <f>FV(B4,B3,0,-B2)</f>
        <v>161.05100000000004</v>
      </c>
    </row>
    <row r="7" spans="1:2" ht="15.75" thickBot="1"/>
    <row r="8" spans="1:2" ht="15.75" thickBot="1">
      <c r="A8" s="11" t="s">
        <v>22</v>
      </c>
      <c r="B8" s="11"/>
    </row>
    <row r="9" spans="1:2">
      <c r="A9" t="s">
        <v>3</v>
      </c>
      <c r="B9" s="2">
        <v>100000</v>
      </c>
    </row>
    <row r="10" spans="1:2">
      <c r="A10" t="s">
        <v>1</v>
      </c>
      <c r="B10">
        <v>18</v>
      </c>
    </row>
    <row r="11" spans="1:2">
      <c r="A11" t="s">
        <v>2</v>
      </c>
      <c r="B11" s="3">
        <v>0.08</v>
      </c>
    </row>
    <row r="13" spans="1:2">
      <c r="A13" t="s">
        <v>0</v>
      </c>
      <c r="B13" s="4">
        <f>PV(B11,B10,0,-B9)</f>
        <v>25024.902911609155</v>
      </c>
    </row>
    <row r="14" spans="1:2" ht="15.75" thickBot="1"/>
    <row r="15" spans="1:2" ht="15.75" thickBot="1">
      <c r="A15" s="11" t="s">
        <v>23</v>
      </c>
      <c r="B15" s="11"/>
    </row>
    <row r="16" spans="1:2">
      <c r="A16" t="s">
        <v>0</v>
      </c>
      <c r="B16" s="13">
        <f>1250</f>
        <v>1250</v>
      </c>
    </row>
    <row r="17" spans="1:2">
      <c r="A17" t="s">
        <v>3</v>
      </c>
      <c r="B17" s="13">
        <v>2500</v>
      </c>
    </row>
    <row r="18" spans="1:2">
      <c r="A18" t="s">
        <v>2</v>
      </c>
      <c r="B18" s="6">
        <v>0.09</v>
      </c>
    </row>
    <row r="20" spans="1:2">
      <c r="A20" t="s">
        <v>11</v>
      </c>
      <c r="B20" s="12">
        <f>NPER(B18,0,-B16,B17)</f>
        <v>8.0432317269320457</v>
      </c>
    </row>
    <row r="21" spans="1:2" ht="15.75" thickBot="1"/>
    <row r="22" spans="1:2" ht="15.75" thickBot="1">
      <c r="A22" s="11" t="s">
        <v>24</v>
      </c>
      <c r="B22" s="11"/>
    </row>
    <row r="23" spans="1:2">
      <c r="A23" t="s">
        <v>0</v>
      </c>
      <c r="B23" s="14">
        <v>20000</v>
      </c>
    </row>
    <row r="24" spans="1:2">
      <c r="A24" t="s">
        <v>3</v>
      </c>
      <c r="B24" s="2">
        <v>100000</v>
      </c>
    </row>
    <row r="25" spans="1:2">
      <c r="A25" t="s">
        <v>1</v>
      </c>
      <c r="B25" s="13">
        <v>18</v>
      </c>
    </row>
    <row r="26" spans="1:2">
      <c r="B26" s="3"/>
    </row>
    <row r="27" spans="1:2">
      <c r="A27" t="s">
        <v>2</v>
      </c>
      <c r="B27" s="10">
        <f>RATE(B25,0,-B23,B24)</f>
        <v>9.3532429560459832E-2</v>
      </c>
    </row>
    <row r="28" spans="1:2">
      <c r="B28" s="4"/>
    </row>
  </sheetData>
  <phoneticPr fontId="3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621DF-BBB5-4DF1-9B9F-FF0688CF1883}">
  <dimension ref="A1:D67"/>
  <sheetViews>
    <sheetView workbookViewId="0"/>
  </sheetViews>
  <sheetFormatPr defaultRowHeight="15"/>
  <cols>
    <col min="1" max="1" width="18" customWidth="1"/>
    <col min="2" max="2" width="11.42578125" bestFit="1" customWidth="1"/>
    <col min="4" max="4" width="10.42578125" customWidth="1"/>
    <col min="5" max="5" width="10.7109375" customWidth="1"/>
  </cols>
  <sheetData>
    <row r="1" spans="1:4" ht="15.75" thickBot="1">
      <c r="A1" s="11" t="s">
        <v>15</v>
      </c>
      <c r="B1" s="11"/>
      <c r="C1" s="11"/>
      <c r="D1" s="11"/>
    </row>
    <row r="2" spans="1:4">
      <c r="A2" t="s">
        <v>4</v>
      </c>
      <c r="B2" s="2">
        <v>1000</v>
      </c>
    </row>
    <row r="3" spans="1:4">
      <c r="A3" t="s">
        <v>1</v>
      </c>
      <c r="B3" s="5">
        <v>10</v>
      </c>
    </row>
    <row r="4" spans="1:4">
      <c r="A4" t="s">
        <v>2</v>
      </c>
      <c r="B4" s="6">
        <v>0.09</v>
      </c>
    </row>
    <row r="6" spans="1:4">
      <c r="A6" t="s">
        <v>0</v>
      </c>
      <c r="B6" s="7">
        <f>PV(B4,B3,B2)</f>
        <v>-6417.6577011590125</v>
      </c>
    </row>
    <row r="7" spans="1:4" ht="15.75" thickBot="1"/>
    <row r="8" spans="1:4" ht="15.75" thickBot="1">
      <c r="A8" s="11" t="s">
        <v>16</v>
      </c>
      <c r="B8" s="11"/>
      <c r="C8" s="11"/>
      <c r="D8" s="11"/>
    </row>
    <row r="9" spans="1:4">
      <c r="A9" t="s">
        <v>4</v>
      </c>
      <c r="B9" s="2">
        <v>1000</v>
      </c>
    </row>
    <row r="10" spans="1:4">
      <c r="A10" t="s">
        <v>1</v>
      </c>
      <c r="B10" s="5">
        <v>10</v>
      </c>
    </row>
    <row r="11" spans="1:4">
      <c r="A11" t="s">
        <v>2</v>
      </c>
      <c r="B11" s="6">
        <v>0.09</v>
      </c>
    </row>
    <row r="13" spans="1:4">
      <c r="A13" t="s">
        <v>3</v>
      </c>
      <c r="B13" s="7">
        <f>FV(B11,B10,B9)</f>
        <v>-15192.929717690209</v>
      </c>
    </row>
    <row r="14" spans="1:4" ht="15.75" thickBot="1"/>
    <row r="15" spans="1:4" ht="15.75" thickBot="1">
      <c r="A15" s="11" t="s">
        <v>17</v>
      </c>
      <c r="B15" s="11"/>
      <c r="C15" s="11"/>
      <c r="D15" s="11"/>
    </row>
    <row r="16" spans="1:4">
      <c r="A16" t="s">
        <v>3</v>
      </c>
      <c r="B16" s="2">
        <v>100000</v>
      </c>
    </row>
    <row r="17" spans="1:4">
      <c r="A17" t="s">
        <v>1</v>
      </c>
      <c r="B17" s="5">
        <v>18</v>
      </c>
    </row>
    <row r="18" spans="1:4">
      <c r="A18" t="s">
        <v>2</v>
      </c>
      <c r="B18" s="6">
        <v>0.08</v>
      </c>
    </row>
    <row r="20" spans="1:4">
      <c r="A20" t="s">
        <v>12</v>
      </c>
      <c r="B20" s="7">
        <f>PMT(B18,B17,0,B16)</f>
        <v>-2670.2095904837761</v>
      </c>
    </row>
    <row r="21" spans="1:4" ht="15.75" thickBot="1"/>
    <row r="22" spans="1:4" ht="15.75" thickBot="1">
      <c r="A22" s="11" t="s">
        <v>18</v>
      </c>
      <c r="B22" s="11"/>
      <c r="C22" s="11"/>
      <c r="D22" s="11"/>
    </row>
    <row r="23" spans="1:4">
      <c r="A23" t="s">
        <v>0</v>
      </c>
      <c r="B23" s="2">
        <v>5000</v>
      </c>
    </row>
    <row r="24" spans="1:4">
      <c r="A24" t="s">
        <v>3</v>
      </c>
      <c r="B24" s="2">
        <v>100000</v>
      </c>
    </row>
    <row r="25" spans="1:4">
      <c r="A25" t="s">
        <v>1</v>
      </c>
      <c r="B25" s="5">
        <v>18</v>
      </c>
    </row>
    <row r="26" spans="1:4">
      <c r="A26" t="s">
        <v>2</v>
      </c>
      <c r="B26" s="6">
        <v>0.08</v>
      </c>
    </row>
    <row r="28" spans="1:4">
      <c r="A28" t="s">
        <v>12</v>
      </c>
      <c r="B28" s="7">
        <f>PMT(B26,B25,-B23,B24)</f>
        <v>-2136.6991109595865</v>
      </c>
    </row>
    <row r="29" spans="1:4" ht="15.75" thickBot="1"/>
    <row r="30" spans="1:4" ht="15.75" thickBot="1">
      <c r="A30" s="11" t="s">
        <v>19</v>
      </c>
      <c r="B30" s="11"/>
      <c r="C30" s="11"/>
      <c r="D30" s="11"/>
    </row>
    <row r="31" spans="1:4">
      <c r="A31" t="s">
        <v>0</v>
      </c>
      <c r="B31" s="2">
        <v>1000000</v>
      </c>
    </row>
    <row r="32" spans="1:4">
      <c r="A32" t="s">
        <v>13</v>
      </c>
      <c r="B32" s="5">
        <v>70000</v>
      </c>
    </row>
    <row r="33" spans="1:4">
      <c r="A33" t="s">
        <v>2</v>
      </c>
      <c r="B33" s="6">
        <v>0.06</v>
      </c>
    </row>
    <row r="35" spans="1:4">
      <c r="A35" t="s">
        <v>14</v>
      </c>
      <c r="B35" s="12">
        <f>NPER(B33,B32,-B31)</f>
        <v>33.395342588453829</v>
      </c>
    </row>
    <row r="36" spans="1:4" ht="15.75" thickBot="1"/>
    <row r="37" spans="1:4" ht="15.75" thickBot="1">
      <c r="A37" s="11" t="s">
        <v>20</v>
      </c>
      <c r="B37" s="11"/>
      <c r="C37" s="11"/>
      <c r="D37" s="11"/>
    </row>
    <row r="38" spans="1:4">
      <c r="A38" t="s">
        <v>0</v>
      </c>
      <c r="B38" s="2">
        <v>1000000</v>
      </c>
    </row>
    <row r="39" spans="1:4">
      <c r="A39" t="s">
        <v>3</v>
      </c>
      <c r="B39" s="2">
        <v>100000</v>
      </c>
    </row>
    <row r="40" spans="1:4">
      <c r="A40" t="s">
        <v>13</v>
      </c>
      <c r="B40" s="5">
        <v>70000</v>
      </c>
    </row>
    <row r="41" spans="1:4">
      <c r="A41" t="s">
        <v>2</v>
      </c>
      <c r="B41" s="6">
        <v>0.06</v>
      </c>
    </row>
    <row r="43" spans="1:4">
      <c r="A43" t="s">
        <v>14</v>
      </c>
      <c r="B43" s="12">
        <f>NPER(B41,B40,-B38,B39)</f>
        <v>31.857435639879753</v>
      </c>
    </row>
    <row r="44" spans="1:4" ht="15.75" thickBot="1">
      <c r="B44" s="12"/>
    </row>
    <row r="45" spans="1:4" ht="15.75" thickBot="1">
      <c r="A45" s="11" t="s">
        <v>28</v>
      </c>
      <c r="B45" s="11"/>
      <c r="C45" s="11"/>
      <c r="D45" s="11"/>
    </row>
    <row r="46" spans="1:4">
      <c r="A46" t="s">
        <v>25</v>
      </c>
      <c r="B46" s="16">
        <v>925</v>
      </c>
    </row>
    <row r="47" spans="1:4">
      <c r="A47" t="s">
        <v>3</v>
      </c>
      <c r="B47" s="16">
        <v>1000</v>
      </c>
    </row>
    <row r="48" spans="1:4">
      <c r="A48" t="s">
        <v>12</v>
      </c>
      <c r="B48" s="16">
        <v>80</v>
      </c>
    </row>
    <row r="49" spans="1:4">
      <c r="A49" t="s">
        <v>1</v>
      </c>
      <c r="B49" s="12">
        <v>20</v>
      </c>
    </row>
    <row r="50" spans="1:4">
      <c r="B50" s="12"/>
    </row>
    <row r="51" spans="1:4">
      <c r="A51" t="s">
        <v>2</v>
      </c>
      <c r="B51" s="15">
        <f>RATE(B49,B48,-B46,B47)</f>
        <v>8.8105354008220574E-2</v>
      </c>
    </row>
    <row r="52" spans="1:4" ht="15.75" thickBot="1"/>
    <row r="53" spans="1:4" ht="15.75" thickBot="1">
      <c r="A53" s="11" t="s">
        <v>27</v>
      </c>
      <c r="B53" s="11"/>
      <c r="C53" s="11"/>
      <c r="D53" s="11"/>
    </row>
    <row r="54" spans="1:4">
      <c r="A54" t="s">
        <v>3</v>
      </c>
      <c r="B54" s="2">
        <v>100000</v>
      </c>
    </row>
    <row r="55" spans="1:4">
      <c r="A55" t="s">
        <v>1</v>
      </c>
      <c r="B55" s="5">
        <v>18</v>
      </c>
    </row>
    <row r="56" spans="1:4">
      <c r="A56" t="s">
        <v>2</v>
      </c>
      <c r="B56" s="6">
        <v>0.08</v>
      </c>
    </row>
    <row r="57" spans="1:4">
      <c r="A57" t="s">
        <v>26</v>
      </c>
      <c r="B57">
        <v>0</v>
      </c>
    </row>
    <row r="59" spans="1:4">
      <c r="A59" t="s">
        <v>12</v>
      </c>
      <c r="B59" s="7">
        <f>PMT(B56,B55,0,B54,B57)</f>
        <v>-2670.2095904837761</v>
      </c>
    </row>
    <row r="60" spans="1:4" ht="15.75" thickBot="1"/>
    <row r="61" spans="1:4" ht="15.75" thickBot="1">
      <c r="A61" s="11" t="s">
        <v>29</v>
      </c>
      <c r="B61" s="11"/>
      <c r="C61" s="11"/>
      <c r="D61" s="11"/>
    </row>
    <row r="62" spans="1:4">
      <c r="A62" t="s">
        <v>30</v>
      </c>
      <c r="B62" s="2">
        <v>1000</v>
      </c>
    </row>
    <row r="63" spans="1:4">
      <c r="A63" t="s">
        <v>2</v>
      </c>
      <c r="B63" s="3">
        <v>0.09</v>
      </c>
    </row>
    <row r="65" spans="1:4">
      <c r="A65" t="s">
        <v>0</v>
      </c>
      <c r="B65" s="7">
        <f>B62/B63</f>
        <v>11111.111111111111</v>
      </c>
    </row>
    <row r="66" spans="1:4" ht="15.75" thickBot="1"/>
    <row r="67" spans="1:4" ht="15.75" thickBot="1">
      <c r="A67" s="11" t="s">
        <v>31</v>
      </c>
      <c r="B67" s="11"/>
      <c r="C67" s="11"/>
      <c r="D67" s="11"/>
    </row>
  </sheetData>
  <phoneticPr fontId="3" type="noConversion"/>
  <pageMargins left="0.75" right="0.75" top="1" bottom="1" header="0.5" footer="0.5"/>
  <pageSetup orientation="portrait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9AB3-CA5D-464B-9D6F-402646CE502F}">
  <dimension ref="A1:C12"/>
  <sheetViews>
    <sheetView workbookViewId="0"/>
  </sheetViews>
  <sheetFormatPr defaultRowHeight="15"/>
  <cols>
    <col min="1" max="1" width="15" bestFit="1" customWidth="1"/>
    <col min="2" max="2" width="11.85546875" customWidth="1"/>
  </cols>
  <sheetData>
    <row r="1" spans="1:3">
      <c r="A1" t="s">
        <v>5</v>
      </c>
      <c r="B1" s="6">
        <v>0.12</v>
      </c>
    </row>
    <row r="3" spans="1:3">
      <c r="A3" s="8" t="s">
        <v>6</v>
      </c>
      <c r="B3" s="8" t="s">
        <v>7</v>
      </c>
      <c r="C3" s="8"/>
    </row>
    <row r="4" spans="1:3">
      <c r="A4" s="9">
        <v>0</v>
      </c>
      <c r="B4" s="5">
        <v>0</v>
      </c>
    </row>
    <row r="5" spans="1:3">
      <c r="A5" s="9">
        <v>1</v>
      </c>
      <c r="B5" s="5">
        <v>100</v>
      </c>
      <c r="C5" s="7"/>
    </row>
    <row r="6" spans="1:3">
      <c r="A6" s="9">
        <v>2</v>
      </c>
      <c r="B6" s="5">
        <v>200</v>
      </c>
      <c r="C6" s="7"/>
    </row>
    <row r="7" spans="1:3">
      <c r="A7" s="9">
        <v>3</v>
      </c>
      <c r="B7" s="5">
        <v>300</v>
      </c>
      <c r="C7" s="7"/>
    </row>
    <row r="8" spans="1:3">
      <c r="A8" s="9">
        <v>4</v>
      </c>
      <c r="B8" s="5">
        <v>400</v>
      </c>
      <c r="C8" s="7"/>
    </row>
    <row r="9" spans="1:3">
      <c r="A9" s="9">
        <v>5</v>
      </c>
      <c r="B9" s="5">
        <v>500</v>
      </c>
      <c r="C9" s="7"/>
    </row>
    <row r="11" spans="1:3">
      <c r="A11" t="s">
        <v>3</v>
      </c>
      <c r="B11" s="7">
        <f>FV(B1,A9,0,-NPV(B1,B5:B9))</f>
        <v>1762.6575360000002</v>
      </c>
    </row>
    <row r="12" spans="1:3">
      <c r="A12" t="s">
        <v>0</v>
      </c>
      <c r="B12" s="7">
        <f>NPV(B1,B5:B9)</f>
        <v>1000.1792233611737</v>
      </c>
    </row>
  </sheetData>
  <phoneticPr fontId="3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00AB-9D57-44BE-A829-593542F4E087}">
  <dimension ref="A1:C13"/>
  <sheetViews>
    <sheetView workbookViewId="0"/>
  </sheetViews>
  <sheetFormatPr defaultRowHeight="15"/>
  <cols>
    <col min="1" max="1" width="20.85546875" bestFit="1" customWidth="1"/>
    <col min="2" max="2" width="11.85546875" customWidth="1"/>
  </cols>
  <sheetData>
    <row r="1" spans="1:3">
      <c r="A1" t="s">
        <v>5</v>
      </c>
      <c r="B1" s="6">
        <v>0.12</v>
      </c>
    </row>
    <row r="3" spans="1:3">
      <c r="A3" s="8" t="s">
        <v>6</v>
      </c>
      <c r="B3" s="8" t="s">
        <v>7</v>
      </c>
      <c r="C3" s="8"/>
    </row>
    <row r="4" spans="1:3">
      <c r="A4" s="9">
        <v>0</v>
      </c>
      <c r="B4" s="5">
        <v>-800</v>
      </c>
    </row>
    <row r="5" spans="1:3">
      <c r="A5" s="9">
        <v>1</v>
      </c>
      <c r="B5" s="5">
        <v>100</v>
      </c>
      <c r="C5" s="7"/>
    </row>
    <row r="6" spans="1:3">
      <c r="A6" s="9">
        <v>2</v>
      </c>
      <c r="B6" s="5">
        <v>200</v>
      </c>
      <c r="C6" s="7"/>
    </row>
    <row r="7" spans="1:3">
      <c r="A7" s="9">
        <v>3</v>
      </c>
      <c r="B7" s="5">
        <v>300</v>
      </c>
      <c r="C7" s="7"/>
    </row>
    <row r="8" spans="1:3">
      <c r="A8" s="9">
        <v>4</v>
      </c>
      <c r="B8" s="5">
        <v>400</v>
      </c>
      <c r="C8" s="7"/>
    </row>
    <row r="9" spans="1:3">
      <c r="A9" s="9">
        <v>5</v>
      </c>
      <c r="B9" s="5">
        <v>500</v>
      </c>
      <c r="C9" s="7"/>
    </row>
    <row r="11" spans="1:3">
      <c r="A11" t="s">
        <v>8</v>
      </c>
      <c r="B11" s="7">
        <f>NPV(B1,B5:B9)+B4</f>
        <v>200.17922336117374</v>
      </c>
    </row>
    <row r="12" spans="1:3">
      <c r="A12" t="s">
        <v>9</v>
      </c>
      <c r="B12" s="10">
        <f>IRR(B4:B9)</f>
        <v>0.19538198175630428</v>
      </c>
    </row>
    <row r="13" spans="1:3">
      <c r="A13" t="s">
        <v>10</v>
      </c>
      <c r="B13" s="10">
        <f>MIRR(B4:B9,B1,B1)</f>
        <v>0.17115827417303708</v>
      </c>
    </row>
  </sheetData>
  <phoneticPr fontId="3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AE25-6011-40DD-9F19-17EB4E6DEAAF}">
  <sheetPr codeName="Sheet4"/>
  <dimension ref="A1"/>
  <sheetViews>
    <sheetView workbookViewId="0"/>
  </sheetViews>
  <sheetFormatPr defaultColWidth="8" defaultRowHeight="12.75"/>
  <cols>
    <col min="1" max="16384" width="8" style="1"/>
  </cols>
  <sheetData/>
  <sheetProtection algorithmName="SHA-512" hashValue="XN7OOTOHaZk5q/reOxj4GnprNoDrAJ1C+MIcQoj69m1WofbcliyHdz3PtiirNMwAhFcH5vrxvjK1RPdUNrFc1w==" saltValue="am2e8TewCY/7FSY+Plx/DQ==" spinCount="100000" sheet="1" objects="1" scenarios="1"/>
  <phoneticPr fontId="3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BC96-213B-4BDE-AFA7-4A4EF29A0338}">
  <sheetPr codeName="Sheet5"/>
  <dimension ref="A1"/>
  <sheetViews>
    <sheetView workbookViewId="0">
      <selection activeCell="C1" sqref="C1"/>
    </sheetView>
  </sheetViews>
  <sheetFormatPr defaultColWidth="8" defaultRowHeight="12.75"/>
  <cols>
    <col min="1" max="16384" width="8" style="1"/>
  </cols>
  <sheetData/>
  <sheetProtection password="DB93" sheet="1" objects="1" scenarios="1"/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Example 1 - Lump Sums</vt:lpstr>
      <vt:lpstr>Example 2 - Annuities</vt:lpstr>
      <vt:lpstr>Example 3 - Uneven Cash Flows</vt:lpstr>
      <vt:lpstr>Example 4 - NPV IRR and MIRR</vt:lpstr>
      <vt:lpstr>Copyright Info</vt:lpstr>
    </vt:vector>
  </TitlesOfParts>
  <Company>www.TVMCalcs.com</Company>
  <LinksUpToDate>false</LinksUpToDate>
  <SharedDoc>false</SharedDoc>
  <HyperlinkBase>http://www.tvmcalcs.com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R. Mayes, Ph.D.</dc:creator>
  <cp:lastModifiedBy>Timothy R. Mayes, Ph.D.</cp:lastModifiedBy>
  <dcterms:created xsi:type="dcterms:W3CDTF">2007-07-13T22:36:40Z</dcterms:created>
  <dcterms:modified xsi:type="dcterms:W3CDTF">2024-05-17T16:33:23Z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2007 by Timothy R. Mayes, Ph.D.</vt:lpwstr>
  </property>
</Properties>
</file>